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25" windowWidth="9720" windowHeight="7095" activeTab="0"/>
  </bookViews>
  <sheets>
    <sheet name="Rekstrarreikningur ríkissjóðs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<sst xmlns="http://schemas.openxmlformats.org/spreadsheetml/2006/main" count="57" uniqueCount="55">
  <si>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REKSTRARREIKNINGUR</t>
  </si>
  <si>
    <t>Reikningur</t>
  </si>
  <si>
    <t>Í millj. kr.</t>
  </si>
  <si>
    <t>Skýringar</t>
  </si>
  <si>
    <t>Tryggingagjöld</t>
  </si>
  <si>
    <t>Eignarskattar</t>
  </si>
  <si>
    <t>Virðisaukaskattur</t>
  </si>
  <si>
    <t>Arðgreiðslur</t>
  </si>
  <si>
    <t>Tekjur alls</t>
  </si>
  <si>
    <t>Æðsta stjórn ríkisins</t>
  </si>
  <si>
    <t>Forsætisráðuneyti</t>
  </si>
  <si>
    <t>Menntamálaráðuneyti</t>
  </si>
  <si>
    <t>Utanríkisráðuneyti</t>
  </si>
  <si>
    <t>Landbúnaðarráðuneyti</t>
  </si>
  <si>
    <t>Sjávarútvegsráðuneyti</t>
  </si>
  <si>
    <t>Dóms- og kirkjumálaráðuneyti</t>
  </si>
  <si>
    <t>Félagsmálaráðuneyti</t>
  </si>
  <si>
    <t>Heilbrigðis- og tryggingamálaráðuneyti</t>
  </si>
  <si>
    <t>Fjármálaráðuneyti</t>
  </si>
  <si>
    <t>Samgönguráðuneyti</t>
  </si>
  <si>
    <t>Iðnaðarráðuneyti</t>
  </si>
  <si>
    <t>Viðskiptaráðuneyti</t>
  </si>
  <si>
    <t>Hagstofa Íslands</t>
  </si>
  <si>
    <t>Umhverfisráðuneyti</t>
  </si>
  <si>
    <t>Gjöld alls</t>
  </si>
  <si>
    <t>Tekjujöfnuður</t>
  </si>
  <si>
    <t>Fjárframlög</t>
  </si>
  <si>
    <t>Fjármagnskostnaður</t>
  </si>
  <si>
    <t>Neyslu- og leyfisgjöld</t>
  </si>
  <si>
    <t>Heildar-</t>
  </si>
  <si>
    <t>fjárheimildir</t>
  </si>
  <si>
    <t>Skattar á tekjur og hagnað, einstaklingar</t>
  </si>
  <si>
    <t>Skattar á tekjur og hagnað, lögaðilar</t>
  </si>
  <si>
    <t>Vörugjöld</t>
  </si>
  <si>
    <t>Sértækir þjónustuskattar</t>
  </si>
  <si>
    <t>Skattar á alþjóðaverslun og viðskipti</t>
  </si>
  <si>
    <t>Aðrar tekjur</t>
  </si>
  <si>
    <t>Sektir og skaðabætur</t>
  </si>
  <si>
    <t>Skatttekjur og tryggingagjöld</t>
  </si>
  <si>
    <t>Neyslu- og leyfisskattar</t>
  </si>
  <si>
    <t>Tekjur</t>
  </si>
  <si>
    <t>Gjöld</t>
  </si>
  <si>
    <t>Vaxtatekjur</t>
  </si>
  <si>
    <t>Aðrar tekjur, ótalið annars staðar</t>
  </si>
  <si>
    <t>Aðrar eignatekjur, ótalið annars staðar</t>
  </si>
  <si>
    <t>Skattar á launagreiðslur og vinnuafl</t>
  </si>
  <si>
    <t>Aðrir skattar</t>
  </si>
  <si>
    <t>Aðrar tekjur samtals</t>
  </si>
  <si>
    <t>Skattur á fjármagnstekjur</t>
  </si>
  <si>
    <t>Skatttekjur og tryggingagjöld samtals</t>
  </si>
  <si>
    <t>Sala eigna</t>
  </si>
  <si>
    <t>Frávik</t>
  </si>
  <si>
    <t>fjárhæð</t>
  </si>
  <si>
    <t>%</t>
  </si>
  <si>
    <t xml:space="preserve">    RÍKISREIKNINGUR A-HLUTI 2004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</si>
</sst>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,."/>
    <numFmt numFmtId="177" formatCode="#,##0,"/>
    <numFmt numFmtId="178" formatCode="#,##0.000"/>
    <numFmt numFmtId="179" formatCode="#,##0.0\ _k_r_."/>
  </numFmts>
  <fonts count="1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Arial"/>
      <family val="0"/>
    </font>
    <font>
      <sz val="14"/>
      <name val="Arial"/>
      <family val="0"/>
    </font>
    <font>
      <sz val="14"/>
      <name val="Times New Roman"/>
      <family val="0"/>
    </font>
    <font>
      <sz val="14"/>
      <color indexed="9"/>
      <name val="Arial"/>
      <family val="0"/>
    </font>
    <font>
      <sz val="14"/>
      <color indexed="9"/>
      <name val="Times New Roman"/>
      <family val="0"/>
    </font>
    <font>
      <b/>
      <sz val="10"/>
      <name val="Arial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177" fontId="9" fillId="0" borderId="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77" fontId="9" fillId="0" borderId="2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9" fillId="0" borderId="2" xfId="0" applyNumberFormat="1" applyFont="1" applyBorder="1" applyAlignment="1">
      <alignment horizontal="right"/>
    </xf>
    <xf numFmtId="0" fontId="4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3"/>
  <sheetViews>
    <sheetView tabSelected="1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40.00390625" style="1" customWidth="1"/>
    <col min="3" max="3" width="0.85546875" style="1" customWidth="1"/>
    <col min="4" max="4" width="0" style="1" hidden="1" customWidth="1"/>
    <col min="5" max="5" width="11.7109375" style="1" customWidth="1"/>
    <col min="6" max="6" width="13.7109375" style="1" hidden="1" customWidth="1"/>
    <col min="7" max="7" width="11.7109375" style="1" customWidth="1"/>
    <col min="8" max="9" width="9.140625" style="1" customWidth="1"/>
    <col min="10" max="10" width="28.00390625" style="1" customWidth="1"/>
    <col min="11" max="13" width="16.140625" style="1" customWidth="1"/>
    <col min="14" max="16384" width="9.140625" style="1" customWidth="1"/>
  </cols>
  <sheetData>
    <row r="1" spans="1:9" ht="18.75">
      <c r="A1" s="8" t="s">
        <v>54</v>
      </c>
      <c r="B1" s="9"/>
      <c r="C1" s="8"/>
      <c r="D1" s="8"/>
      <c r="E1" s="8"/>
      <c r="F1" s="8"/>
      <c r="G1" s="8"/>
      <c r="H1" s="36"/>
      <c r="I1" s="36"/>
    </row>
    <row r="2" spans="1:7" ht="33" customHeight="1">
      <c r="A2" s="10" t="s">
        <v>0</v>
      </c>
      <c r="B2" s="11"/>
      <c r="C2" s="11"/>
      <c r="D2" s="10"/>
      <c r="E2" s="10"/>
      <c r="F2" s="11"/>
      <c r="G2" s="10"/>
    </row>
    <row r="3" spans="1:9" ht="15">
      <c r="A3" s="4"/>
      <c r="B3" s="5"/>
      <c r="C3" s="4"/>
      <c r="D3" s="20"/>
      <c r="E3" s="20"/>
      <c r="F3" s="20" t="s">
        <v>29</v>
      </c>
      <c r="G3" s="20"/>
      <c r="H3" s="20"/>
      <c r="I3" s="20"/>
    </row>
    <row r="4" spans="1:9" ht="15">
      <c r="A4" s="2"/>
      <c r="B4" s="3"/>
      <c r="C4" s="2"/>
      <c r="D4" s="19"/>
      <c r="E4" s="19" t="s">
        <v>1</v>
      </c>
      <c r="F4" s="19" t="s">
        <v>30</v>
      </c>
      <c r="G4" s="19" t="s">
        <v>1</v>
      </c>
      <c r="H4" s="19" t="s">
        <v>51</v>
      </c>
      <c r="I4" s="19" t="s">
        <v>51</v>
      </c>
    </row>
    <row r="5" spans="1:9" ht="15">
      <c r="A5" s="6" t="s">
        <v>2</v>
      </c>
      <c r="B5" s="7"/>
      <c r="C5" s="6"/>
      <c r="D5" s="21" t="s">
        <v>3</v>
      </c>
      <c r="E5" s="21">
        <v>2004</v>
      </c>
      <c r="F5" s="21">
        <v>2004</v>
      </c>
      <c r="G5" s="21">
        <v>2003</v>
      </c>
      <c r="H5" s="21" t="s">
        <v>52</v>
      </c>
      <c r="I5" s="21" t="s">
        <v>53</v>
      </c>
    </row>
    <row r="7" spans="1:2" ht="15">
      <c r="A7" s="12" t="s">
        <v>40</v>
      </c>
      <c r="B7"/>
    </row>
    <row r="8" spans="1:9" ht="15">
      <c r="A8"/>
      <c r="B8" s="12" t="s">
        <v>38</v>
      </c>
      <c r="I8" s="32"/>
    </row>
    <row r="9" spans="2:9" ht="12.75">
      <c r="B9" s="1" t="s">
        <v>31</v>
      </c>
      <c r="D9" s="22">
        <v>4</v>
      </c>
      <c r="E9" s="14">
        <v>65006103</v>
      </c>
      <c r="F9" s="14">
        <v>67300000</v>
      </c>
      <c r="G9" s="14">
        <v>57997974</v>
      </c>
      <c r="H9" s="14">
        <f>E9-G9</f>
        <v>7008129</v>
      </c>
      <c r="I9" s="33">
        <f>H9/G9*100</f>
        <v>12.083403120253822</v>
      </c>
    </row>
    <row r="10" spans="2:9" ht="12.75">
      <c r="B10" s="1" t="s">
        <v>32</v>
      </c>
      <c r="D10" s="22">
        <v>5</v>
      </c>
      <c r="E10" s="14">
        <v>11588737</v>
      </c>
      <c r="F10" s="14">
        <v>11700000</v>
      </c>
      <c r="G10" s="14">
        <v>12212399</v>
      </c>
      <c r="H10" s="14">
        <f aca="true" t="shared" si="0" ref="H10:H59">E10-G10</f>
        <v>-623662</v>
      </c>
      <c r="I10" s="33">
        <f aca="true" t="shared" si="1" ref="I10:I59">H10/G10*100</f>
        <v>-5.106793513706848</v>
      </c>
    </row>
    <row r="11" spans="2:9" ht="12.75">
      <c r="B11" s="1" t="s">
        <v>48</v>
      </c>
      <c r="D11" s="22">
        <v>6</v>
      </c>
      <c r="E11" s="14">
        <v>13553535</v>
      </c>
      <c r="F11" s="18">
        <v>8200000</v>
      </c>
      <c r="G11" s="14">
        <v>9084028</v>
      </c>
      <c r="H11" s="14">
        <f t="shared" si="0"/>
        <v>4469507</v>
      </c>
      <c r="I11" s="33">
        <f t="shared" si="1"/>
        <v>49.20181884071692</v>
      </c>
    </row>
    <row r="12" spans="2:9" ht="12.75">
      <c r="B12" s="1" t="s">
        <v>45</v>
      </c>
      <c r="D12" s="22">
        <v>7</v>
      </c>
      <c r="E12" s="14">
        <v>515799</v>
      </c>
      <c r="F12" s="18">
        <v>548300</v>
      </c>
      <c r="G12" s="14">
        <v>488984</v>
      </c>
      <c r="H12" s="14">
        <f t="shared" si="0"/>
        <v>26815</v>
      </c>
      <c r="I12" s="33">
        <f t="shared" si="1"/>
        <v>5.483819511476859</v>
      </c>
    </row>
    <row r="13" spans="2:9" ht="12.75">
      <c r="B13" s="1" t="s">
        <v>5</v>
      </c>
      <c r="D13" s="22">
        <v>8</v>
      </c>
      <c r="E13" s="14">
        <v>11551798</v>
      </c>
      <c r="F13" s="14">
        <v>9508000</v>
      </c>
      <c r="G13" s="14">
        <v>8666342</v>
      </c>
      <c r="H13" s="14">
        <f t="shared" si="0"/>
        <v>2885456</v>
      </c>
      <c r="I13" s="33">
        <f t="shared" si="1"/>
        <v>33.29497035773571</v>
      </c>
    </row>
    <row r="14" spans="2:9" ht="12.75">
      <c r="B14" s="1" t="s">
        <v>6</v>
      </c>
      <c r="D14" s="22">
        <v>9</v>
      </c>
      <c r="E14" s="14">
        <v>96433427</v>
      </c>
      <c r="F14" s="14">
        <v>91521000</v>
      </c>
      <c r="G14" s="14">
        <v>80939664</v>
      </c>
      <c r="H14" s="14">
        <f t="shared" si="0"/>
        <v>15493763</v>
      </c>
      <c r="I14" s="33">
        <f t="shared" si="1"/>
        <v>19.142361401450838</v>
      </c>
    </row>
    <row r="15" spans="2:9" ht="12.75">
      <c r="B15" s="1" t="s">
        <v>33</v>
      </c>
      <c r="D15" s="22">
        <v>10</v>
      </c>
      <c r="E15" s="14">
        <v>31173718</v>
      </c>
      <c r="F15" s="14">
        <v>30297700</v>
      </c>
      <c r="G15" s="14">
        <v>28033568</v>
      </c>
      <c r="H15" s="14">
        <f t="shared" si="0"/>
        <v>3140150</v>
      </c>
      <c r="I15" s="33">
        <f t="shared" si="1"/>
        <v>11.201392559092014</v>
      </c>
    </row>
    <row r="16" spans="2:9" ht="12.75">
      <c r="B16" s="1" t="s">
        <v>34</v>
      </c>
      <c r="D16" s="22">
        <v>11</v>
      </c>
      <c r="E16" s="14">
        <v>2077846</v>
      </c>
      <c r="F16" s="14">
        <v>2004500</v>
      </c>
      <c r="G16" s="14">
        <v>1976127</v>
      </c>
      <c r="H16" s="14">
        <f t="shared" si="0"/>
        <v>101719</v>
      </c>
      <c r="I16" s="33">
        <f t="shared" si="1"/>
        <v>5.147391842730756</v>
      </c>
    </row>
    <row r="17" spans="2:9" ht="12.75">
      <c r="B17" s="1" t="s">
        <v>39</v>
      </c>
      <c r="D17" s="22">
        <v>12</v>
      </c>
      <c r="E17" s="14">
        <v>11069094</v>
      </c>
      <c r="F17" s="14">
        <v>10244400</v>
      </c>
      <c r="G17" s="14">
        <v>9881873</v>
      </c>
      <c r="H17" s="14">
        <f t="shared" si="0"/>
        <v>1187221</v>
      </c>
      <c r="I17" s="33">
        <f t="shared" si="1"/>
        <v>12.014129305244056</v>
      </c>
    </row>
    <row r="18" spans="1:9" s="12" customFormat="1" ht="12.75">
      <c r="A18" s="1"/>
      <c r="B18" s="1" t="s">
        <v>35</v>
      </c>
      <c r="C18" s="1"/>
      <c r="D18" s="22">
        <v>13</v>
      </c>
      <c r="E18" s="14">
        <v>3086026</v>
      </c>
      <c r="F18" s="14">
        <v>3045000</v>
      </c>
      <c r="G18" s="14">
        <v>2681044</v>
      </c>
      <c r="H18" s="14">
        <f t="shared" si="0"/>
        <v>404982</v>
      </c>
      <c r="I18" s="33">
        <f t="shared" si="1"/>
        <v>15.105384320436368</v>
      </c>
    </row>
    <row r="19" spans="1:9" s="12" customFormat="1" ht="12.75">
      <c r="A19" s="1"/>
      <c r="B19" s="1" t="s">
        <v>46</v>
      </c>
      <c r="C19" s="1"/>
      <c r="D19" s="22">
        <v>14</v>
      </c>
      <c r="E19" s="14">
        <v>1252681</v>
      </c>
      <c r="F19" s="14">
        <v>1244400</v>
      </c>
      <c r="G19" s="14">
        <v>1168449</v>
      </c>
      <c r="H19" s="14">
        <f t="shared" si="0"/>
        <v>84232</v>
      </c>
      <c r="I19" s="33">
        <f t="shared" si="1"/>
        <v>7.208872616605431</v>
      </c>
    </row>
    <row r="20" spans="2:9" s="12" customFormat="1" ht="12.75">
      <c r="B20" s="1" t="s">
        <v>4</v>
      </c>
      <c r="C20" s="1"/>
      <c r="D20" s="22">
        <v>15</v>
      </c>
      <c r="E20" s="14">
        <v>28364113</v>
      </c>
      <c r="F20" s="14">
        <v>29623000</v>
      </c>
      <c r="G20" s="14">
        <v>26053488</v>
      </c>
      <c r="H20" s="14">
        <f t="shared" si="0"/>
        <v>2310625</v>
      </c>
      <c r="I20" s="33">
        <f t="shared" si="1"/>
        <v>8.868774115772906</v>
      </c>
    </row>
    <row r="21" spans="1:9" ht="12.75">
      <c r="A21" s="12"/>
      <c r="B21" s="12" t="s">
        <v>49</v>
      </c>
      <c r="C21" s="12"/>
      <c r="D21" s="23"/>
      <c r="E21" s="15">
        <f>SUM(E9:E20)</f>
        <v>275672877</v>
      </c>
      <c r="F21" s="15">
        <f>SUM(F9:F20)</f>
        <v>265236300</v>
      </c>
      <c r="G21" s="15">
        <f>SUM(G9:G20)</f>
        <v>239183940</v>
      </c>
      <c r="H21" s="31">
        <f t="shared" si="0"/>
        <v>36488937</v>
      </c>
      <c r="I21" s="34">
        <f t="shared" si="1"/>
        <v>15.255596592313012</v>
      </c>
    </row>
    <row r="22" spans="1:9" ht="12.75">
      <c r="A22" s="12"/>
      <c r="B22" s="12"/>
      <c r="C22" s="12"/>
      <c r="D22" s="23"/>
      <c r="E22" s="15"/>
      <c r="F22" s="15"/>
      <c r="G22" s="15"/>
      <c r="H22" s="14"/>
      <c r="I22" s="33"/>
    </row>
    <row r="23" spans="1:9" ht="12.75">
      <c r="A23" s="12"/>
      <c r="B23" s="12" t="s">
        <v>26</v>
      </c>
      <c r="C23" s="12"/>
      <c r="D23" s="22">
        <v>16</v>
      </c>
      <c r="E23" s="17">
        <v>860421</v>
      </c>
      <c r="F23" s="17">
        <v>793000</v>
      </c>
      <c r="G23" s="17">
        <v>861188</v>
      </c>
      <c r="H23" s="31">
        <f t="shared" si="0"/>
        <v>-767</v>
      </c>
      <c r="I23" s="34">
        <f t="shared" si="1"/>
        <v>-0.08906301527657144</v>
      </c>
    </row>
    <row r="24" spans="1:9" ht="12.75">
      <c r="A24" s="12"/>
      <c r="B24" s="12"/>
      <c r="C24" s="12"/>
      <c r="D24" s="23"/>
      <c r="E24" s="15"/>
      <c r="F24" s="15"/>
      <c r="G24" s="15"/>
      <c r="H24" s="14"/>
      <c r="I24" s="33"/>
    </row>
    <row r="25" spans="2:9" ht="12.75" customHeight="1">
      <c r="B25" s="12" t="s">
        <v>36</v>
      </c>
      <c r="C25" s="12"/>
      <c r="D25" s="23"/>
      <c r="E25" s="15"/>
      <c r="F25" s="15"/>
      <c r="G25" s="15"/>
      <c r="H25" s="14"/>
      <c r="I25" s="33"/>
    </row>
    <row r="26" spans="2:9" ht="12.75" customHeight="1">
      <c r="B26" s="1" t="s">
        <v>42</v>
      </c>
      <c r="D26" s="22">
        <v>17</v>
      </c>
      <c r="E26" s="14">
        <v>10333086</v>
      </c>
      <c r="F26" s="14">
        <v>12889000</v>
      </c>
      <c r="G26" s="14">
        <v>10929791</v>
      </c>
      <c r="H26" s="14">
        <f t="shared" si="0"/>
        <v>-596705</v>
      </c>
      <c r="I26" s="33">
        <f t="shared" si="1"/>
        <v>-5.459436507065871</v>
      </c>
    </row>
    <row r="27" spans="2:9" ht="12.75" customHeight="1">
      <c r="B27" s="1" t="s">
        <v>7</v>
      </c>
      <c r="D27" s="22">
        <v>18</v>
      </c>
      <c r="E27" s="14">
        <v>3218587</v>
      </c>
      <c r="F27" s="14">
        <v>3184200</v>
      </c>
      <c r="G27" s="14">
        <v>2922371</v>
      </c>
      <c r="H27" s="14">
        <f t="shared" si="0"/>
        <v>296216</v>
      </c>
      <c r="I27" s="33">
        <f t="shared" si="1"/>
        <v>10.136153144142206</v>
      </c>
    </row>
    <row r="28" spans="2:9" ht="12.75" customHeight="1">
      <c r="B28" s="1" t="s">
        <v>44</v>
      </c>
      <c r="D28" s="22">
        <v>19</v>
      </c>
      <c r="E28" s="14">
        <f>15678478-E27-E26</f>
        <v>2126805</v>
      </c>
      <c r="F28" s="14">
        <f>18111200-F27-F26</f>
        <v>2038000</v>
      </c>
      <c r="G28" s="14">
        <f>15485244-G27-G26</f>
        <v>1633082</v>
      </c>
      <c r="H28" s="14">
        <f t="shared" si="0"/>
        <v>493723</v>
      </c>
      <c r="I28" s="33">
        <f t="shared" si="1"/>
        <v>30.232590892557752</v>
      </c>
    </row>
    <row r="29" spans="2:9" ht="12.75" customHeight="1">
      <c r="B29" s="1" t="s">
        <v>28</v>
      </c>
      <c r="D29" s="22">
        <v>20</v>
      </c>
      <c r="E29" s="14">
        <v>6201679</v>
      </c>
      <c r="F29" s="14">
        <v>5559400</v>
      </c>
      <c r="G29" s="14">
        <v>5540975</v>
      </c>
      <c r="H29" s="14">
        <f t="shared" si="0"/>
        <v>660704</v>
      </c>
      <c r="I29" s="33">
        <f t="shared" si="1"/>
        <v>11.923966449947889</v>
      </c>
    </row>
    <row r="30" spans="2:9" ht="12.75" customHeight="1">
      <c r="B30" s="1" t="s">
        <v>37</v>
      </c>
      <c r="D30" s="22">
        <v>21</v>
      </c>
      <c r="E30" s="14">
        <f>1217121+1505000</f>
        <v>2722121</v>
      </c>
      <c r="F30" s="14">
        <v>730000</v>
      </c>
      <c r="G30" s="14">
        <v>1061608</v>
      </c>
      <c r="H30" s="14">
        <f t="shared" si="0"/>
        <v>1660513</v>
      </c>
      <c r="I30" s="33">
        <f t="shared" si="1"/>
        <v>156.41489137233327</v>
      </c>
    </row>
    <row r="31" spans="2:9" ht="12.75" customHeight="1">
      <c r="B31" s="1" t="s">
        <v>43</v>
      </c>
      <c r="D31" s="22"/>
      <c r="E31" s="14">
        <v>232069</v>
      </c>
      <c r="F31" s="14">
        <v>325900</v>
      </c>
      <c r="G31" s="14">
        <v>487310</v>
      </c>
      <c r="H31" s="14">
        <f t="shared" si="0"/>
        <v>-255241</v>
      </c>
      <c r="I31" s="33">
        <f t="shared" si="1"/>
        <v>-52.377542016375614</v>
      </c>
    </row>
    <row r="32" spans="2:9" ht="12.75" customHeight="1">
      <c r="B32" s="12" t="s">
        <v>47</v>
      </c>
      <c r="C32" s="12"/>
      <c r="D32" s="23"/>
      <c r="E32" s="15">
        <f>SUM(E26:E31)</f>
        <v>24834347</v>
      </c>
      <c r="F32" s="15">
        <f>SUM(F26:F31)</f>
        <v>24726500</v>
      </c>
      <c r="G32" s="15">
        <f>SUM(G26:G31)</f>
        <v>22575137</v>
      </c>
      <c r="H32" s="31">
        <f t="shared" si="0"/>
        <v>2259210</v>
      </c>
      <c r="I32" s="34">
        <f t="shared" si="1"/>
        <v>10.007514018630319</v>
      </c>
    </row>
    <row r="33" spans="1:9" ht="12.75" customHeight="1">
      <c r="A33" s="12"/>
      <c r="B33" s="12"/>
      <c r="C33" s="12"/>
      <c r="D33" s="23"/>
      <c r="E33" s="15"/>
      <c r="F33" s="15"/>
      <c r="G33" s="15"/>
      <c r="H33" s="14"/>
      <c r="I33" s="33"/>
    </row>
    <row r="34" spans="1:9" ht="12.75">
      <c r="A34" s="12"/>
      <c r="B34" s="12" t="s">
        <v>50</v>
      </c>
      <c r="C34" s="12"/>
      <c r="D34" s="22">
        <v>22</v>
      </c>
      <c r="E34" s="15">
        <v>1063535</v>
      </c>
      <c r="F34" s="15">
        <v>540000</v>
      </c>
      <c r="G34" s="15">
        <v>11953851</v>
      </c>
      <c r="H34" s="31">
        <f t="shared" si="0"/>
        <v>-10890316</v>
      </c>
      <c r="I34" s="34">
        <f t="shared" si="1"/>
        <v>-91.10299266738392</v>
      </c>
    </row>
    <row r="35" spans="1:9" ht="12.75">
      <c r="A35" s="12"/>
      <c r="B35" s="12"/>
      <c r="C35" s="12"/>
      <c r="D35" s="22"/>
      <c r="E35" s="15"/>
      <c r="F35" s="15"/>
      <c r="G35" s="15"/>
      <c r="H35" s="14"/>
      <c r="I35" s="33"/>
    </row>
    <row r="36" spans="1:9" ht="14.25">
      <c r="A36" s="12" t="s">
        <v>8</v>
      </c>
      <c r="B36" s="13"/>
      <c r="C36" s="12"/>
      <c r="D36" s="28">
        <v>3</v>
      </c>
      <c r="E36" s="15">
        <f>E23+E34+E32+E21+0.093</f>
        <v>302431180.093</v>
      </c>
      <c r="F36" s="15">
        <f>F23+F34+F32+F21+0.093</f>
        <v>291295800.093</v>
      </c>
      <c r="G36" s="15">
        <f>G23+G34+G32+G21+0.093</f>
        <v>274574116.093</v>
      </c>
      <c r="H36" s="31">
        <f t="shared" si="0"/>
        <v>27857064</v>
      </c>
      <c r="I36" s="34">
        <f t="shared" si="1"/>
        <v>10.145553556317244</v>
      </c>
    </row>
    <row r="37" spans="4:9" ht="12.75">
      <c r="D37" s="22"/>
      <c r="E37" s="14"/>
      <c r="F37" s="14"/>
      <c r="G37" s="14"/>
      <c r="H37" s="14"/>
      <c r="I37" s="33"/>
    </row>
    <row r="38" spans="4:13" ht="12.75">
      <c r="D38" s="22"/>
      <c r="E38" s="14"/>
      <c r="F38" s="14"/>
      <c r="G38" s="14"/>
      <c r="H38" s="14"/>
      <c r="I38" s="33"/>
      <c r="K38" s="27"/>
      <c r="L38" s="27"/>
      <c r="M38" s="27"/>
    </row>
    <row r="39" spans="1:9" ht="15">
      <c r="A39" s="12" t="s">
        <v>41</v>
      </c>
      <c r="B39"/>
      <c r="D39" s="22"/>
      <c r="E39" s="16"/>
      <c r="F39" s="14"/>
      <c r="G39" s="16"/>
      <c r="H39" s="14"/>
      <c r="I39" s="33"/>
    </row>
    <row r="40" spans="2:9" ht="12.75">
      <c r="B40" s="1" t="s">
        <v>9</v>
      </c>
      <c r="D40" s="22">
        <v>24</v>
      </c>
      <c r="E40" s="14">
        <v>2625628.878</v>
      </c>
      <c r="F40" s="14">
        <v>2628929.326</v>
      </c>
      <c r="G40" s="14">
        <v>2489872</v>
      </c>
      <c r="H40" s="14">
        <f t="shared" si="0"/>
        <v>135756.87800000003</v>
      </c>
      <c r="I40" s="33">
        <f t="shared" si="1"/>
        <v>5.452363735967151</v>
      </c>
    </row>
    <row r="41" spans="2:9" ht="12.75">
      <c r="B41" s="1" t="s">
        <v>10</v>
      </c>
      <c r="D41" s="22">
        <f>D40+1</f>
        <v>25</v>
      </c>
      <c r="E41" s="14">
        <v>1380729.297</v>
      </c>
      <c r="F41" s="14">
        <v>1771140.985</v>
      </c>
      <c r="G41" s="14">
        <v>1444091</v>
      </c>
      <c r="H41" s="14">
        <f t="shared" si="0"/>
        <v>-63361.70299999998</v>
      </c>
      <c r="I41" s="33">
        <f t="shared" si="1"/>
        <v>-4.3876530634149775</v>
      </c>
    </row>
    <row r="42" spans="2:9" ht="12.75">
      <c r="B42" s="1" t="s">
        <v>11</v>
      </c>
      <c r="D42" s="22">
        <f aca="true" t="shared" si="2" ref="D42:D55">D41+1</f>
        <v>26</v>
      </c>
      <c r="E42" s="14">
        <v>35127071.69</v>
      </c>
      <c r="F42" s="14">
        <v>35412541.524</v>
      </c>
      <c r="G42" s="14">
        <v>32836227</v>
      </c>
      <c r="H42" s="14">
        <f t="shared" si="0"/>
        <v>2290844.6899999976</v>
      </c>
      <c r="I42" s="33">
        <f t="shared" si="1"/>
        <v>6.976577089688159</v>
      </c>
    </row>
    <row r="43" spans="2:9" ht="12.75">
      <c r="B43" s="1" t="s">
        <v>12</v>
      </c>
      <c r="D43" s="22">
        <f t="shared" si="2"/>
        <v>27</v>
      </c>
      <c r="E43" s="14">
        <v>5980077.958</v>
      </c>
      <c r="F43" s="14">
        <v>6313373.74</v>
      </c>
      <c r="G43" s="14">
        <v>5334497</v>
      </c>
      <c r="H43" s="14">
        <f t="shared" si="0"/>
        <v>645580.9579999996</v>
      </c>
      <c r="I43" s="33">
        <f t="shared" si="1"/>
        <v>12.102002456838942</v>
      </c>
    </row>
    <row r="44" spans="2:9" ht="12.75">
      <c r="B44" s="1" t="s">
        <v>13</v>
      </c>
      <c r="D44" s="22">
        <f t="shared" si="2"/>
        <v>28</v>
      </c>
      <c r="E44" s="14">
        <v>12429267.699</v>
      </c>
      <c r="F44" s="14">
        <v>12185381.407</v>
      </c>
      <c r="G44" s="14">
        <v>12096300</v>
      </c>
      <c r="H44" s="14">
        <f t="shared" si="0"/>
        <v>332967.6989999991</v>
      </c>
      <c r="I44" s="33">
        <f t="shared" si="1"/>
        <v>2.752640881922564</v>
      </c>
    </row>
    <row r="45" spans="2:9" ht="12.75">
      <c r="B45" s="1" t="s">
        <v>14</v>
      </c>
      <c r="D45" s="22">
        <f t="shared" si="2"/>
        <v>29</v>
      </c>
      <c r="E45" s="14">
        <v>2679180.453</v>
      </c>
      <c r="F45" s="14">
        <v>3317948.605</v>
      </c>
      <c r="G45" s="14">
        <v>3291642</v>
      </c>
      <c r="H45" s="14">
        <f t="shared" si="0"/>
        <v>-612461.5469999998</v>
      </c>
      <c r="I45" s="33">
        <f t="shared" si="1"/>
        <v>-18.60656617578703</v>
      </c>
    </row>
    <row r="46" spans="2:9" ht="12.75">
      <c r="B46" s="1" t="s">
        <v>15</v>
      </c>
      <c r="D46" s="22">
        <f t="shared" si="2"/>
        <v>30</v>
      </c>
      <c r="E46" s="14">
        <v>15181504.494</v>
      </c>
      <c r="F46" s="14">
        <v>15969568.522</v>
      </c>
      <c r="G46" s="14">
        <v>14723097</v>
      </c>
      <c r="H46" s="14">
        <f t="shared" si="0"/>
        <v>458407.4940000009</v>
      </c>
      <c r="I46" s="33">
        <f t="shared" si="1"/>
        <v>3.1135262777933264</v>
      </c>
    </row>
    <row r="47" spans="2:9" ht="12.75">
      <c r="B47" s="1" t="s">
        <v>16</v>
      </c>
      <c r="D47" s="22">
        <f t="shared" si="2"/>
        <v>31</v>
      </c>
      <c r="E47" s="14">
        <v>27321656.551</v>
      </c>
      <c r="F47" s="14">
        <v>27195618.825</v>
      </c>
      <c r="G47" s="14">
        <v>24831779</v>
      </c>
      <c r="H47" s="14">
        <f t="shared" si="0"/>
        <v>2489877.550999999</v>
      </c>
      <c r="I47" s="33">
        <f t="shared" si="1"/>
        <v>10.02698014910651</v>
      </c>
    </row>
    <row r="48" spans="2:9" ht="12.75">
      <c r="B48" s="1" t="s">
        <v>17</v>
      </c>
      <c r="D48" s="22">
        <f t="shared" si="2"/>
        <v>32</v>
      </c>
      <c r="E48" s="14">
        <v>112643007.3</v>
      </c>
      <c r="F48" s="14">
        <v>112344176.637</v>
      </c>
      <c r="G48" s="14">
        <v>105816916</v>
      </c>
      <c r="H48" s="14">
        <f t="shared" si="0"/>
        <v>6826091.299999997</v>
      </c>
      <c r="I48" s="33">
        <f t="shared" si="1"/>
        <v>6.450850731654283</v>
      </c>
    </row>
    <row r="49" spans="2:9" ht="12.75">
      <c r="B49" s="1" t="s">
        <v>18</v>
      </c>
      <c r="D49" s="22">
        <f t="shared" si="2"/>
        <v>33</v>
      </c>
      <c r="E49" s="14">
        <v>41205249.24</v>
      </c>
      <c r="F49" s="14">
        <v>27921910.182</v>
      </c>
      <c r="G49" s="14">
        <f>32485781+697640.468</f>
        <v>33183421.468</v>
      </c>
      <c r="H49" s="14">
        <f t="shared" si="0"/>
        <v>8021827.772000004</v>
      </c>
      <c r="I49" s="33">
        <f t="shared" si="1"/>
        <v>24.174203313349558</v>
      </c>
    </row>
    <row r="50" spans="2:9" ht="12.75">
      <c r="B50" s="1" t="s">
        <v>19</v>
      </c>
      <c r="D50" s="22">
        <f t="shared" si="2"/>
        <v>34</v>
      </c>
      <c r="E50" s="14">
        <v>20094437.303</v>
      </c>
      <c r="F50" s="14">
        <v>23883610.461</v>
      </c>
      <c r="G50" s="14">
        <v>18410316</v>
      </c>
      <c r="H50" s="14">
        <f t="shared" si="0"/>
        <v>1684121.3029999994</v>
      </c>
      <c r="I50" s="33">
        <f t="shared" si="1"/>
        <v>9.147704488070707</v>
      </c>
    </row>
    <row r="51" spans="2:9" ht="12.75">
      <c r="B51" s="1" t="s">
        <v>20</v>
      </c>
      <c r="D51" s="22">
        <f t="shared" si="2"/>
        <v>35</v>
      </c>
      <c r="E51" s="14">
        <v>3374006.91</v>
      </c>
      <c r="F51" s="14">
        <v>4177985.706</v>
      </c>
      <c r="G51" s="14">
        <v>4732048</v>
      </c>
      <c r="H51" s="14">
        <f t="shared" si="0"/>
        <v>-1358041.0899999999</v>
      </c>
      <c r="I51" s="33">
        <f t="shared" si="1"/>
        <v>-28.698802083157226</v>
      </c>
    </row>
    <row r="52" spans="2:9" ht="12.75">
      <c r="B52" s="1" t="s">
        <v>21</v>
      </c>
      <c r="D52" s="22">
        <f t="shared" si="2"/>
        <v>36</v>
      </c>
      <c r="E52" s="14">
        <v>1337293.15</v>
      </c>
      <c r="F52" s="14">
        <v>1463113.064</v>
      </c>
      <c r="G52" s="14">
        <v>1418785</v>
      </c>
      <c r="H52" s="14">
        <f t="shared" si="0"/>
        <v>-81491.8500000001</v>
      </c>
      <c r="I52" s="33">
        <f t="shared" si="1"/>
        <v>-5.743777246023893</v>
      </c>
    </row>
    <row r="53" spans="2:9" ht="12.75">
      <c r="B53" s="1" t="s">
        <v>22</v>
      </c>
      <c r="D53" s="22">
        <f t="shared" si="2"/>
        <v>37</v>
      </c>
      <c r="E53" s="14">
        <v>589196.162</v>
      </c>
      <c r="F53" s="14">
        <v>550064.911</v>
      </c>
      <c r="G53" s="14">
        <v>649048</v>
      </c>
      <c r="H53" s="14">
        <f t="shared" si="0"/>
        <v>-59851.83799999999</v>
      </c>
      <c r="I53" s="33">
        <f t="shared" si="1"/>
        <v>-9.221480999864415</v>
      </c>
    </row>
    <row r="54" spans="2:9" ht="12.75">
      <c r="B54" s="1" t="s">
        <v>23</v>
      </c>
      <c r="D54" s="22">
        <f t="shared" si="2"/>
        <v>38</v>
      </c>
      <c r="E54" s="14">
        <v>4318014.741</v>
      </c>
      <c r="F54" s="14">
        <v>5225307.266</v>
      </c>
      <c r="G54" s="14">
        <v>4198021</v>
      </c>
      <c r="H54" s="14">
        <f t="shared" si="0"/>
        <v>119993.74100000039</v>
      </c>
      <c r="I54" s="33">
        <f t="shared" si="1"/>
        <v>2.858340656228265</v>
      </c>
    </row>
    <row r="55" spans="2:9" ht="12.75">
      <c r="B55" s="1" t="s">
        <v>27</v>
      </c>
      <c r="D55" s="22">
        <f t="shared" si="2"/>
        <v>39</v>
      </c>
      <c r="E55" s="14">
        <v>14151861.818</v>
      </c>
      <c r="F55" s="14">
        <v>15140000</v>
      </c>
      <c r="G55" s="14">
        <v>15255546</v>
      </c>
      <c r="H55" s="14">
        <f t="shared" si="0"/>
        <v>-1103684.182</v>
      </c>
      <c r="I55" s="33">
        <f t="shared" si="1"/>
        <v>-7.23464228681163</v>
      </c>
    </row>
    <row r="56" spans="4:9" ht="12.75">
      <c r="D56" s="22"/>
      <c r="E56" s="14"/>
      <c r="F56" s="14"/>
      <c r="G56" s="14"/>
      <c r="H56" s="14"/>
      <c r="I56" s="33"/>
    </row>
    <row r="57" spans="1:9" ht="15">
      <c r="A57" s="12" t="s">
        <v>24</v>
      </c>
      <c r="B57"/>
      <c r="C57" s="12"/>
      <c r="D57" s="28">
        <v>23</v>
      </c>
      <c r="E57" s="15">
        <f>SUM(E40:E55)</f>
        <v>300438183.644</v>
      </c>
      <c r="F57" s="15">
        <f>SUM(F40:F55)</f>
        <v>295500671.16099995</v>
      </c>
      <c r="G57" s="15">
        <f>SUM(G40:G55)</f>
        <v>280711606.468</v>
      </c>
      <c r="H57" s="31">
        <f t="shared" si="0"/>
        <v>19726577.176</v>
      </c>
      <c r="I57" s="34">
        <f t="shared" si="1"/>
        <v>7.027346472846591</v>
      </c>
    </row>
    <row r="58" spans="1:9" ht="15">
      <c r="A58" s="12"/>
      <c r="B58"/>
      <c r="C58" s="12"/>
      <c r="D58" s="22"/>
      <c r="E58" s="15"/>
      <c r="F58" s="15"/>
      <c r="G58" s="15"/>
      <c r="H58" s="14"/>
      <c r="I58" s="33"/>
    </row>
    <row r="59" spans="1:9" ht="15">
      <c r="A59" s="24" t="s">
        <v>25</v>
      </c>
      <c r="B59" s="7"/>
      <c r="C59" s="24"/>
      <c r="D59" s="29">
        <v>2</v>
      </c>
      <c r="E59" s="25">
        <f>E36-E57</f>
        <v>1992996.449000001</v>
      </c>
      <c r="F59" s="25">
        <f>F36-F57</f>
        <v>-4204871.067999959</v>
      </c>
      <c r="G59" s="25">
        <f>G36-G57</f>
        <v>-6137490.375</v>
      </c>
      <c r="H59" s="30">
        <f t="shared" si="0"/>
        <v>8130486.824000001</v>
      </c>
      <c r="I59" s="35">
        <f t="shared" si="1"/>
        <v>-132.47249815850017</v>
      </c>
    </row>
    <row r="61" ht="12.75">
      <c r="F61" s="26"/>
    </row>
    <row r="63" ht="12.75">
      <c r="F63" s="14"/>
    </row>
  </sheetData>
  <printOptions/>
  <pageMargins left="0.84" right="0.5905511811023623" top="0.66" bottom="0.46" header="0.5" footer="0.2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Helgi Hjálmtýsson</cp:lastModifiedBy>
  <cp:lastPrinted>2005-09-26T14:36:24Z</cp:lastPrinted>
  <dcterms:created xsi:type="dcterms:W3CDTF">1998-06-18T15:21:21Z</dcterms:created>
  <dcterms:modified xsi:type="dcterms:W3CDTF">2004-09-24T13:01:16Z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